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20100" windowHeight="8670" activeTab="2"/>
  </bookViews>
  <sheets>
    <sheet name="PVRR Table_p45" sheetId="1" r:id="rId1"/>
    <sheet name="Sensitivity Results V1-2011$" sheetId="2" r:id="rId2"/>
    <sheet name="Sensitivity Results V1" sheetId="3" r:id="rId3"/>
  </sheets>
  <definedNames/>
  <calcPr fullCalcOnLoad="1"/>
</workbook>
</file>

<file path=xl/sharedStrings.xml><?xml version="1.0" encoding="utf-8"?>
<sst xmlns="http://schemas.openxmlformats.org/spreadsheetml/2006/main" count="116" uniqueCount="48">
  <si>
    <t>CC Alternative</t>
  </si>
  <si>
    <t>Manitoba Hydro PPA vs. Combined Cycle Natural Gas Alternative</t>
  </si>
  <si>
    <t>Figure 11 - Strategist Scenario Cost Comparison for Outlooks</t>
  </si>
  <si>
    <t>Strategist PVRR Comparison</t>
  </si>
  <si>
    <t>Table shows the increase/decrease in costs when Manitoba Hydro PPA is replaced with the combined cycle natural gas alternative</t>
  </si>
  <si>
    <t>Expected Outlook in 2020</t>
  </si>
  <si>
    <r>
      <rPr>
        <b/>
        <sz val="11"/>
        <color indexed="10"/>
        <rFont val="Arial"/>
        <family val="2"/>
      </rPr>
      <t>*</t>
    </r>
    <r>
      <rPr>
        <b/>
        <sz val="11"/>
        <color indexed="8"/>
        <rFont val="Arial"/>
        <family val="2"/>
      </rPr>
      <t>Power Supply Costs w/ Manitoba Hydro PPA</t>
    </r>
  </si>
  <si>
    <t>Base</t>
  </si>
  <si>
    <t>Low gas</t>
  </si>
  <si>
    <t>High Gas</t>
  </si>
  <si>
    <t>Low CO2</t>
  </si>
  <si>
    <t>High CO2</t>
  </si>
  <si>
    <t>Low Externalities</t>
  </si>
  <si>
    <t>High Externalities</t>
  </si>
  <si>
    <r>
      <t xml:space="preserve">Change in Cost with 
CC Alternative
Additional Cost
</t>
    </r>
    <r>
      <rPr>
        <b/>
        <sz val="11"/>
        <color indexed="10"/>
        <rFont val="Arial"/>
        <family val="2"/>
      </rPr>
      <t>(Less Cost)</t>
    </r>
  </si>
  <si>
    <t>Expected Outlook in 2020 +150 MW in 2020</t>
  </si>
  <si>
    <t>Values is 2008 Dollars ($000)</t>
  </si>
  <si>
    <t>MHEB</t>
  </si>
  <si>
    <t>High Gas (1)</t>
  </si>
  <si>
    <t>Low Gas (2)</t>
  </si>
  <si>
    <t>Low CO2 (3)</t>
  </si>
  <si>
    <t>High CO2 (4)</t>
  </si>
  <si>
    <t>No Co2 (5)</t>
  </si>
  <si>
    <t>High Externalities (6)</t>
  </si>
  <si>
    <t>Low Externalities (7)</t>
  </si>
  <si>
    <t>Delta from Base W/ MHEB Hydro</t>
  </si>
  <si>
    <t>Case Code</t>
  </si>
  <si>
    <t>A4</t>
  </si>
  <si>
    <t>A6</t>
  </si>
  <si>
    <t>B4</t>
  </si>
  <si>
    <t>B6</t>
  </si>
  <si>
    <t>No Market Set-UP</t>
  </si>
  <si>
    <t>Values is 2011Dollars ($000)</t>
  </si>
  <si>
    <t>Expected Outlook</t>
  </si>
  <si>
    <t>Low Gas</t>
  </si>
  <si>
    <t>No Co2</t>
  </si>
  <si>
    <t>Expected Outlook + 150 MW in 2020</t>
  </si>
  <si>
    <t>Discout Rate</t>
  </si>
  <si>
    <t>Expected Outlook 2020</t>
  </si>
  <si>
    <t>Expected Outlook 2020 +150MW in 2020</t>
  </si>
  <si>
    <r>
      <t>No CO</t>
    </r>
    <r>
      <rPr>
        <vertAlign val="subscript"/>
        <sz val="10"/>
        <color indexed="8"/>
        <rFont val="Arial"/>
        <family val="2"/>
      </rPr>
      <t>2</t>
    </r>
  </si>
  <si>
    <r>
      <t>Low CO</t>
    </r>
    <r>
      <rPr>
        <vertAlign val="subscript"/>
        <sz val="10"/>
        <color indexed="8"/>
        <rFont val="Arial"/>
        <family val="2"/>
      </rPr>
      <t>2</t>
    </r>
  </si>
  <si>
    <r>
      <t>High CO</t>
    </r>
    <r>
      <rPr>
        <vertAlign val="subscript"/>
        <sz val="10"/>
        <color indexed="8"/>
        <rFont val="Arial"/>
        <family val="2"/>
      </rPr>
      <t>2</t>
    </r>
  </si>
  <si>
    <t>* Power supply costs modeled in Strategist for the 2011 – 2034 study period
- Dollar amounts are shown in thousands and represent the present value of power supply cost in 2011 dollars over the study period
- Analysis includes the cost  for needed transmission in all scenarios
- Green highlight emphasizes the expected savings with the Manitoba Hydro PPA in comparison to a combined cycle natural gas resource over the robust range of sensitivities evaluated.</t>
  </si>
  <si>
    <t>MHEB + W/ Market + Expected Outlook</t>
  </si>
  <si>
    <t>MHEB + W/ Market + Expected Outlook + 150MW in 2020</t>
  </si>
  <si>
    <t>CC + W/ Market + Expected Outlook</t>
  </si>
  <si>
    <t>CC + W/ Market + ESSAR + Expected Outlook in 2020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</si>
</sst>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bscript"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" fillId="0" borderId="0" xfId="55">
      <alignment/>
      <protection/>
    </xf>
    <xf numFmtId="0" fontId="4" fillId="0" borderId="0" xfId="55" applyAlignment="1">
      <alignment horizontal="center"/>
      <protection/>
    </xf>
    <xf numFmtId="0" fontId="4" fillId="0" borderId="10" xfId="55" applyBorder="1" applyAlignment="1">
      <alignment horizontal="center"/>
      <protection/>
    </xf>
    <xf numFmtId="0" fontId="4" fillId="0" borderId="11" xfId="55" applyBorder="1" applyAlignment="1">
      <alignment horizontal="center"/>
      <protection/>
    </xf>
    <xf numFmtId="0" fontId="4" fillId="0" borderId="12" xfId="55" applyBorder="1">
      <alignment/>
      <protection/>
    </xf>
    <xf numFmtId="168" fontId="4" fillId="0" borderId="13" xfId="55" applyNumberFormat="1" applyBorder="1" applyAlignment="1">
      <alignment horizontal="center"/>
      <protection/>
    </xf>
    <xf numFmtId="168" fontId="4" fillId="0" borderId="14" xfId="55" applyNumberFormat="1" applyBorder="1" applyAlignment="1">
      <alignment horizontal="center"/>
      <protection/>
    </xf>
    <xf numFmtId="168" fontId="4" fillId="0" borderId="13" xfId="55" applyNumberFormat="1" applyBorder="1">
      <alignment/>
      <protection/>
    </xf>
    <xf numFmtId="168" fontId="4" fillId="0" borderId="14" xfId="55" applyNumberFormat="1" applyBorder="1">
      <alignment/>
      <protection/>
    </xf>
    <xf numFmtId="0" fontId="4" fillId="0" borderId="15" xfId="55" applyBorder="1">
      <alignment/>
      <protection/>
    </xf>
    <xf numFmtId="168" fontId="4" fillId="0" borderId="16" xfId="55" applyNumberFormat="1" applyBorder="1" applyAlignment="1">
      <alignment horizontal="center"/>
      <protection/>
    </xf>
    <xf numFmtId="168" fontId="4" fillId="0" borderId="17" xfId="55" applyNumberFormat="1" applyBorder="1">
      <alignment/>
      <protection/>
    </xf>
    <xf numFmtId="168" fontId="4" fillId="0" borderId="16" xfId="55" applyNumberFormat="1" applyBorder="1">
      <alignment/>
      <protection/>
    </xf>
    <xf numFmtId="168" fontId="4" fillId="0" borderId="17" xfId="55" applyNumberFormat="1" applyBorder="1" applyAlignment="1">
      <alignment horizontal="center"/>
      <protection/>
    </xf>
    <xf numFmtId="0" fontId="4" fillId="0" borderId="18" xfId="55" applyBorder="1">
      <alignment/>
      <protection/>
    </xf>
    <xf numFmtId="168" fontId="4" fillId="0" borderId="0" xfId="55" applyNumberFormat="1" applyAlignment="1">
      <alignment horizontal="center"/>
      <protection/>
    </xf>
    <xf numFmtId="6" fontId="4" fillId="0" borderId="19" xfId="55" applyNumberFormat="1" applyBorder="1" applyAlignment="1">
      <alignment horizontal="center"/>
      <protection/>
    </xf>
    <xf numFmtId="6" fontId="4" fillId="0" borderId="16" xfId="55" applyNumberFormat="1" applyBorder="1" applyAlignment="1">
      <alignment horizontal="center"/>
      <protection/>
    </xf>
    <xf numFmtId="6" fontId="4" fillId="0" borderId="13" xfId="55" applyNumberFormat="1" applyBorder="1" applyAlignment="1">
      <alignment horizontal="center"/>
      <protection/>
    </xf>
    <xf numFmtId="0" fontId="4" fillId="0" borderId="0" xfId="55" applyAlignment="1">
      <alignment horizontal="left"/>
      <protection/>
    </xf>
    <xf numFmtId="3" fontId="4" fillId="0" borderId="0" xfId="55" applyNumberFormat="1">
      <alignment/>
      <protection/>
    </xf>
    <xf numFmtId="0" fontId="4" fillId="0" borderId="20" xfId="55" applyFont="1" applyBorder="1" applyAlignment="1">
      <alignment horizontal="center"/>
      <protection/>
    </xf>
    <xf numFmtId="0" fontId="4" fillId="0" borderId="21" xfId="55" applyFont="1" applyBorder="1" applyAlignment="1">
      <alignment horizontal="center"/>
      <protection/>
    </xf>
    <xf numFmtId="0" fontId="5" fillId="0" borderId="22" xfId="55" applyFont="1" applyBorder="1">
      <alignment/>
      <protection/>
    </xf>
    <xf numFmtId="6" fontId="5" fillId="0" borderId="23" xfId="55" applyNumberFormat="1" applyFont="1" applyBorder="1" applyAlignment="1">
      <alignment horizontal="center"/>
      <protection/>
    </xf>
    <xf numFmtId="6" fontId="5" fillId="0" borderId="24" xfId="55" applyNumberFormat="1" applyFont="1" applyBorder="1" applyAlignment="1">
      <alignment horizontal="center"/>
      <protection/>
    </xf>
    <xf numFmtId="0" fontId="4" fillId="0" borderId="25" xfId="55" applyBorder="1">
      <alignment/>
      <protection/>
    </xf>
    <xf numFmtId="6" fontId="4" fillId="0" borderId="14" xfId="55" applyNumberFormat="1" applyBorder="1" applyAlignment="1">
      <alignment horizontal="center"/>
      <protection/>
    </xf>
    <xf numFmtId="6" fontId="4" fillId="0" borderId="17" xfId="55" applyNumberFormat="1" applyBorder="1" applyAlignment="1">
      <alignment horizontal="center"/>
      <protection/>
    </xf>
    <xf numFmtId="6" fontId="4" fillId="0" borderId="11" xfId="55" applyNumberFormat="1" applyBorder="1" applyAlignment="1">
      <alignment horizontal="center"/>
      <protection/>
    </xf>
    <xf numFmtId="6" fontId="4" fillId="0" borderId="10" xfId="55" applyNumberFormat="1" applyBorder="1" applyAlignment="1">
      <alignment horizontal="center"/>
      <protection/>
    </xf>
    <xf numFmtId="0" fontId="4" fillId="0" borderId="11" xfId="55" applyFont="1" applyBorder="1" applyAlignment="1">
      <alignment horizontal="center"/>
      <protection/>
    </xf>
    <xf numFmtId="0" fontId="4" fillId="0" borderId="10" xfId="55" applyFont="1" applyBorder="1" applyAlignment="1">
      <alignment horizontal="center"/>
      <protection/>
    </xf>
    <xf numFmtId="6" fontId="4" fillId="0" borderId="14" xfId="55" applyNumberFormat="1" applyFont="1" applyBorder="1" applyAlignment="1">
      <alignment horizontal="center"/>
      <protection/>
    </xf>
    <xf numFmtId="6" fontId="4" fillId="0" borderId="13" xfId="55" applyNumberFormat="1" applyFont="1" applyBorder="1" applyAlignment="1">
      <alignment horizontal="center"/>
      <protection/>
    </xf>
    <xf numFmtId="6" fontId="4" fillId="0" borderId="16" xfId="55" applyNumberFormat="1" applyFont="1" applyBorder="1" applyAlignment="1">
      <alignment horizontal="center"/>
      <protection/>
    </xf>
    <xf numFmtId="6" fontId="4" fillId="0" borderId="17" xfId="55" applyNumberFormat="1" applyFont="1" applyBorder="1" applyAlignment="1">
      <alignment horizontal="center"/>
      <protection/>
    </xf>
    <xf numFmtId="6" fontId="4" fillId="0" borderId="11" xfId="55" applyNumberFormat="1" applyFont="1" applyBorder="1" applyAlignment="1">
      <alignment horizontal="center"/>
      <protection/>
    </xf>
    <xf numFmtId="6" fontId="4" fillId="0" borderId="10" xfId="55" applyNumberFormat="1" applyFont="1" applyBorder="1" applyAlignment="1">
      <alignment horizontal="center"/>
      <protection/>
    </xf>
    <xf numFmtId="10" fontId="4" fillId="0" borderId="0" xfId="55" applyNumberFormat="1" applyAlignment="1">
      <alignment horizontal="center"/>
      <protection/>
    </xf>
    <xf numFmtId="0" fontId="4" fillId="0" borderId="0" xfId="55" applyBorder="1" applyAlignment="1">
      <alignment/>
      <protection/>
    </xf>
    <xf numFmtId="168" fontId="4" fillId="0" borderId="11" xfId="55" applyNumberFormat="1" applyBorder="1" applyAlignment="1">
      <alignment horizontal="center"/>
      <protection/>
    </xf>
    <xf numFmtId="168" fontId="4" fillId="0" borderId="10" xfId="55" applyNumberFormat="1" applyBorder="1" applyAlignment="1">
      <alignment horizontal="center"/>
      <protection/>
    </xf>
    <xf numFmtId="6" fontId="4" fillId="0" borderId="26" xfId="55" applyNumberFormat="1" applyBorder="1" applyAlignment="1">
      <alignment horizontal="center"/>
      <protection/>
    </xf>
    <xf numFmtId="0" fontId="4" fillId="0" borderId="27" xfId="55" applyBorder="1" applyAlignment="1">
      <alignment horizontal="center"/>
      <protection/>
    </xf>
    <xf numFmtId="168" fontId="4" fillId="0" borderId="19" xfId="55" applyNumberFormat="1" applyBorder="1" applyAlignment="1">
      <alignment horizontal="center"/>
      <protection/>
    </xf>
    <xf numFmtId="168" fontId="4" fillId="0" borderId="28" xfId="55" applyNumberFormat="1" applyBorder="1" applyAlignment="1">
      <alignment horizontal="center"/>
      <protection/>
    </xf>
    <xf numFmtId="168" fontId="4" fillId="0" borderId="27" xfId="55" applyNumberFormat="1" applyBorder="1" applyAlignment="1">
      <alignment horizontal="center"/>
      <protection/>
    </xf>
    <xf numFmtId="6" fontId="4" fillId="0" borderId="29" xfId="55" applyNumberFormat="1" applyBorder="1" applyAlignment="1">
      <alignment horizontal="center"/>
      <protection/>
    </xf>
    <xf numFmtId="168" fontId="4" fillId="0" borderId="11" xfId="55" applyNumberFormat="1" applyBorder="1">
      <alignment/>
      <protection/>
    </xf>
    <xf numFmtId="168" fontId="4" fillId="0" borderId="10" xfId="55" applyNumberFormat="1" applyBorder="1">
      <alignment/>
      <protection/>
    </xf>
    <xf numFmtId="168" fontId="4" fillId="0" borderId="19" xfId="55" applyNumberFormat="1" applyBorder="1">
      <alignment/>
      <protection/>
    </xf>
    <xf numFmtId="168" fontId="4" fillId="0" borderId="28" xfId="55" applyNumberFormat="1" applyBorder="1">
      <alignment/>
      <protection/>
    </xf>
    <xf numFmtId="168" fontId="4" fillId="0" borderId="27" xfId="55" applyNumberFormat="1" applyBorder="1">
      <alignment/>
      <protection/>
    </xf>
    <xf numFmtId="0" fontId="47" fillId="8" borderId="30" xfId="0" applyFont="1" applyFill="1" applyBorder="1" applyAlignment="1">
      <alignment vertical="center"/>
    </xf>
    <xf numFmtId="6" fontId="47" fillId="8" borderId="30" xfId="0" applyNumberFormat="1" applyFont="1" applyFill="1" applyBorder="1" applyAlignment="1">
      <alignment horizontal="center" vertical="center"/>
    </xf>
    <xf numFmtId="6" fontId="48" fillId="0" borderId="31" xfId="0" applyNumberFormat="1" applyFont="1" applyBorder="1" applyAlignment="1">
      <alignment horizontal="center" vertical="center"/>
    </xf>
    <xf numFmtId="0" fontId="48" fillId="0" borderId="16" xfId="0" applyFont="1" applyBorder="1" applyAlignment="1">
      <alignment vertical="center"/>
    </xf>
    <xf numFmtId="6" fontId="48" fillId="0" borderId="17" xfId="0" applyNumberFormat="1" applyFont="1" applyBorder="1" applyAlignment="1">
      <alignment horizontal="center" vertical="center"/>
    </xf>
    <xf numFmtId="6" fontId="48" fillId="33" borderId="17" xfId="0" applyNumberFormat="1" applyFont="1" applyFill="1" applyBorder="1" applyAlignment="1">
      <alignment horizontal="center" vertical="center"/>
    </xf>
    <xf numFmtId="0" fontId="48" fillId="0" borderId="11" xfId="0" applyFont="1" applyBorder="1" applyAlignment="1">
      <alignment vertical="center"/>
    </xf>
    <xf numFmtId="6" fontId="48" fillId="0" borderId="32" xfId="0" applyNumberFormat="1" applyFont="1" applyBorder="1" applyAlignment="1">
      <alignment horizontal="center" vertical="center"/>
    </xf>
    <xf numFmtId="6" fontId="48" fillId="0" borderId="10" xfId="0" applyNumberFormat="1" applyFont="1" applyBorder="1" applyAlignment="1">
      <alignment horizontal="center" vertical="center"/>
    </xf>
    <xf numFmtId="6" fontId="48" fillId="0" borderId="16" xfId="0" applyNumberFormat="1" applyFont="1" applyBorder="1" applyAlignment="1">
      <alignment horizontal="center" vertical="center"/>
    </xf>
    <xf numFmtId="6" fontId="48" fillId="0" borderId="11" xfId="0" applyNumberFormat="1" applyFont="1" applyBorder="1" applyAlignment="1">
      <alignment horizontal="center" vertical="center"/>
    </xf>
    <xf numFmtId="0" fontId="45" fillId="0" borderId="33" xfId="0" applyFont="1" applyBorder="1" applyAlignment="1">
      <alignment horizontal="center" vertical="top" wrapText="1"/>
    </xf>
    <xf numFmtId="0" fontId="45" fillId="0" borderId="21" xfId="0" applyFont="1" applyBorder="1" applyAlignment="1">
      <alignment horizontal="center" vertical="top" wrapText="1"/>
    </xf>
    <xf numFmtId="0" fontId="45" fillId="0" borderId="20" xfId="0" applyFont="1" applyBorder="1" applyAlignment="1">
      <alignment horizontal="center" vertical="top" wrapText="1"/>
    </xf>
    <xf numFmtId="0" fontId="48" fillId="0" borderId="14" xfId="0" applyFont="1" applyBorder="1" applyAlignment="1">
      <alignment vertical="center"/>
    </xf>
    <xf numFmtId="6" fontId="48" fillId="0" borderId="34" xfId="0" applyNumberFormat="1" applyFont="1" applyBorder="1" applyAlignment="1">
      <alignment horizontal="center" vertical="center"/>
    </xf>
    <xf numFmtId="6" fontId="48" fillId="0" borderId="13" xfId="0" applyNumberFormat="1" applyFont="1" applyBorder="1" applyAlignment="1">
      <alignment horizontal="center" vertical="center"/>
    </xf>
    <xf numFmtId="6" fontId="48" fillId="0" borderId="14" xfId="0" applyNumberFormat="1" applyFont="1" applyBorder="1" applyAlignment="1">
      <alignment horizontal="center" vertical="center"/>
    </xf>
    <xf numFmtId="0" fontId="49" fillId="0" borderId="35" xfId="0" applyFont="1" applyBorder="1" applyAlignment="1">
      <alignment horizontal="left" vertical="top" wrapText="1"/>
    </xf>
    <xf numFmtId="0" fontId="49" fillId="0" borderId="20" xfId="0" applyFont="1" applyBorder="1" applyAlignment="1">
      <alignment horizontal="left" vertical="top" wrapText="1"/>
    </xf>
    <xf numFmtId="0" fontId="50" fillId="0" borderId="34" xfId="0" applyFont="1" applyBorder="1" applyAlignment="1">
      <alignment horizontal="left" vertical="top" wrapText="1"/>
    </xf>
    <xf numFmtId="0" fontId="51" fillId="34" borderId="36" xfId="0" applyFont="1" applyFill="1" applyBorder="1" applyAlignment="1">
      <alignment horizontal="center" vertical="top"/>
    </xf>
    <xf numFmtId="0" fontId="51" fillId="34" borderId="37" xfId="0" applyFont="1" applyFill="1" applyBorder="1" applyAlignment="1">
      <alignment horizontal="center" vertical="top"/>
    </xf>
    <xf numFmtId="0" fontId="51" fillId="34" borderId="35" xfId="0" applyFont="1" applyFill="1" applyBorder="1" applyAlignment="1">
      <alignment horizontal="center" vertical="top" wrapText="1"/>
    </xf>
    <xf numFmtId="0" fontId="51" fillId="34" borderId="37" xfId="0" applyFont="1" applyFill="1" applyBorder="1" applyAlignment="1">
      <alignment horizontal="center" vertical="top" wrapText="1"/>
    </xf>
    <xf numFmtId="0" fontId="5" fillId="0" borderId="35" xfId="55" applyFont="1" applyBorder="1" applyAlignment="1">
      <alignment horizontal="center"/>
      <protection/>
    </xf>
    <xf numFmtId="0" fontId="5" fillId="0" borderId="37" xfId="55" applyFont="1" applyBorder="1" applyAlignment="1">
      <alignment horizontal="center"/>
      <protection/>
    </xf>
    <xf numFmtId="0" fontId="5" fillId="0" borderId="12" xfId="55" applyFont="1" applyBorder="1" applyAlignment="1">
      <alignment horizontal="center" wrapText="1"/>
      <protection/>
    </xf>
    <xf numFmtId="0" fontId="5" fillId="0" borderId="38" xfId="55" applyFont="1" applyBorder="1" applyAlignment="1">
      <alignment horizontal="center" wrapText="1"/>
      <protection/>
    </xf>
    <xf numFmtId="0" fontId="4" fillId="0" borderId="22" xfId="55" applyBorder="1" applyAlignment="1">
      <alignment horizontal="center" wrapText="1"/>
      <protection/>
    </xf>
    <xf numFmtId="0" fontId="4" fillId="0" borderId="39" xfId="55" applyBorder="1" applyAlignment="1">
      <alignment horizontal="center" wrapText="1"/>
      <protection/>
    </xf>
    <xf numFmtId="0" fontId="4" fillId="0" borderId="40" xfId="55" applyBorder="1" applyAlignment="1">
      <alignment horizontal="center" wrapText="1"/>
      <protection/>
    </xf>
    <xf numFmtId="0" fontId="4" fillId="0" borderId="22" xfId="55" applyBorder="1" applyAlignment="1">
      <alignment horizontal="center"/>
      <protection/>
    </xf>
    <xf numFmtId="0" fontId="4" fillId="0" borderId="39" xfId="55" applyBorder="1" applyAlignment="1">
      <alignment horizontal="center"/>
      <protection/>
    </xf>
    <xf numFmtId="0" fontId="4" fillId="0" borderId="40" xfId="55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zoomScale="80" zoomScaleNormal="80" zoomScalePageLayoutView="0" workbookViewId="0" topLeftCell="A10">
      <selection activeCell="C38" sqref="C38"/>
    </sheetView>
  </sheetViews>
  <sheetFormatPr defaultColWidth="8.8515625" defaultRowHeight="15"/>
  <cols>
    <col min="1" max="1" width="22.28125" style="2" customWidth="1"/>
    <col min="2" max="5" width="17.28125" style="2" customWidth="1"/>
    <col min="6" max="16384" width="8.8515625" style="2" customWidth="1"/>
  </cols>
  <sheetData>
    <row r="1" ht="15">
      <c r="A1" s="1" t="s">
        <v>3</v>
      </c>
    </row>
    <row r="2" ht="15">
      <c r="A2" s="1" t="s">
        <v>1</v>
      </c>
    </row>
    <row r="4" ht="15.75" thickBot="1">
      <c r="A4" s="1" t="s">
        <v>2</v>
      </c>
    </row>
    <row r="5" spans="1:5" ht="49.5" customHeight="1">
      <c r="A5" s="75" t="s">
        <v>4</v>
      </c>
      <c r="B5" s="78" t="s">
        <v>5</v>
      </c>
      <c r="C5" s="79"/>
      <c r="D5" s="80" t="s">
        <v>15</v>
      </c>
      <c r="E5" s="81"/>
    </row>
    <row r="6" spans="1:5" ht="91.5" customHeight="1" thickBot="1">
      <c r="A6" s="76"/>
      <c r="B6" s="68" t="s">
        <v>6</v>
      </c>
      <c r="C6" s="69" t="s">
        <v>14</v>
      </c>
      <c r="D6" s="70" t="s">
        <v>6</v>
      </c>
      <c r="E6" s="69" t="s">
        <v>14</v>
      </c>
    </row>
    <row r="7" spans="1:5" ht="23.25" customHeight="1" thickBot="1">
      <c r="A7" s="57" t="s">
        <v>7</v>
      </c>
      <c r="B7" s="58">
        <f>'Sensitivity Results V1-2011$'!B17</f>
        <v>5242987.753995662</v>
      </c>
      <c r="C7" s="58">
        <f>'Sensitivity Results V1-2011$'!C17</f>
        <v>55702.94534967933</v>
      </c>
      <c r="D7" s="58">
        <f>'Sensitivity Results V1-2011$'!D17</f>
        <v>5779426.663430481</v>
      </c>
      <c r="E7" s="58">
        <f>'Sensitivity Results V1-2011$'!E17</f>
        <v>55528.513917339966</v>
      </c>
    </row>
    <row r="8" spans="1:5" ht="23.25" customHeight="1">
      <c r="A8" s="71" t="s">
        <v>8</v>
      </c>
      <c r="B8" s="72">
        <f>'Sensitivity Results V1-2011$'!B19</f>
        <v>5119295.312573901</v>
      </c>
      <c r="C8" s="73">
        <f>'Sensitivity Results V1-2011$'!C19</f>
        <v>-14182.978651780635</v>
      </c>
      <c r="D8" s="74">
        <f>'Sensitivity Results V1-2011$'!D19</f>
        <v>5555347.464419002</v>
      </c>
      <c r="E8" s="73">
        <f>'Sensitivity Results V1-2011$'!E19</f>
        <v>-19692.5452066008</v>
      </c>
    </row>
    <row r="9" spans="1:5" ht="23.25" customHeight="1">
      <c r="A9" s="60" t="s">
        <v>9</v>
      </c>
      <c r="B9" s="59">
        <f>'Sensitivity Results V1-2011$'!B18</f>
        <v>5368134.377998142</v>
      </c>
      <c r="C9" s="61">
        <f>'Sensitivity Results V1-2011$'!C18</f>
        <v>25703.675543299876</v>
      </c>
      <c r="D9" s="66">
        <f>'Sensitivity Results V1-2011$'!D18</f>
        <v>5938405.937572282</v>
      </c>
      <c r="E9" s="61">
        <f>'Sensitivity Results V1-2011$'!E18</f>
        <v>41887.62352161948</v>
      </c>
    </row>
    <row r="10" spans="1:5" ht="23.25" customHeight="1">
      <c r="A10" s="60" t="s">
        <v>40</v>
      </c>
      <c r="B10" s="59">
        <f>'Sensitivity Results V1-2011$'!B22</f>
        <v>4776067.699049801</v>
      </c>
      <c r="C10" s="61">
        <f>'Sensitivity Results V1-2011$'!C22</f>
        <v>22081.139938340522</v>
      </c>
      <c r="D10" s="66">
        <f>'Sensitivity Results V1-2011$'!D22</f>
        <v>5280634.990508881</v>
      </c>
      <c r="E10" s="61">
        <f>'Sensitivity Results V1-2011$'!E22</f>
        <v>26764.359606619924</v>
      </c>
    </row>
    <row r="11" spans="1:5" ht="23.25" customHeight="1">
      <c r="A11" s="60" t="s">
        <v>41</v>
      </c>
      <c r="B11" s="59">
        <f>'Sensitivity Results V1-2011$'!B20</f>
        <v>5726680.830073501</v>
      </c>
      <c r="C11" s="62">
        <f>'Sensitivity Results V1-2011$'!C20</f>
        <v>55774.59731852077</v>
      </c>
      <c r="D11" s="66">
        <f>'Sensitivity Results V1-2011$'!D20</f>
        <v>6271684.499029581</v>
      </c>
      <c r="E11" s="62">
        <f>'Sensitivity Results V1-2011$'!E20</f>
        <v>55164.38096094038</v>
      </c>
    </row>
    <row r="12" spans="1:5" ht="23.25" customHeight="1">
      <c r="A12" s="60" t="s">
        <v>42</v>
      </c>
      <c r="B12" s="59">
        <f>'Sensitivity Results V1-2011$'!B21</f>
        <v>8060780.715643362</v>
      </c>
      <c r="C12" s="62">
        <f>'Sensitivity Results V1-2011$'!C21</f>
        <v>160029.38660315983</v>
      </c>
      <c r="D12" s="66">
        <f>'Sensitivity Results V1-2011$'!D21</f>
        <v>8709148.810074562</v>
      </c>
      <c r="E12" s="62">
        <f>'Sensitivity Results V1-2011$'!E21</f>
        <v>173433.59057722054</v>
      </c>
    </row>
    <row r="13" spans="1:5" ht="23.25" customHeight="1">
      <c r="A13" s="60" t="s">
        <v>12</v>
      </c>
      <c r="B13" s="59">
        <f>'Sensitivity Results V1-2011$'!B24</f>
        <v>5317683.756888921</v>
      </c>
      <c r="C13" s="61">
        <f>'Sensitivity Results V1-2011$'!C24</f>
        <v>58051.01560723968</v>
      </c>
      <c r="D13" s="66">
        <f>'Sensitivity Results V1-2011$'!D24</f>
        <v>5856542.388550141</v>
      </c>
      <c r="E13" s="61">
        <f>'Sensitivity Results V1-2011$'!E24</f>
        <v>57984.649439380504</v>
      </c>
    </row>
    <row r="14" spans="1:5" ht="23.25" customHeight="1" thickBot="1">
      <c r="A14" s="63" t="s">
        <v>13</v>
      </c>
      <c r="B14" s="64">
        <f>'Sensitivity Results V1-2011$'!B23</f>
        <v>5359693.541144301</v>
      </c>
      <c r="C14" s="65">
        <f>'Sensitivity Results V1-2011$'!C23</f>
        <v>59271.44832240045</v>
      </c>
      <c r="D14" s="67">
        <f>'Sensitivity Results V1-2011$'!D23</f>
        <v>5899846.606734402</v>
      </c>
      <c r="E14" s="65">
        <f>'Sensitivity Results V1-2011$'!E23</f>
        <v>59229.74922577944</v>
      </c>
    </row>
    <row r="15" spans="1:5" ht="110.25" customHeight="1">
      <c r="A15" s="77" t="s">
        <v>43</v>
      </c>
      <c r="B15" s="77"/>
      <c r="C15" s="77"/>
      <c r="D15" s="77"/>
      <c r="E15" s="77"/>
    </row>
  </sheetData>
  <sheetProtection/>
  <mergeCells count="4">
    <mergeCell ref="A5:A6"/>
    <mergeCell ref="A15:E15"/>
    <mergeCell ref="B5:C5"/>
    <mergeCell ref="D5:E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zoomScale="90" zoomScaleNormal="90" zoomScalePageLayoutView="0" workbookViewId="0" topLeftCell="A10">
      <selection activeCell="C38" sqref="C38"/>
    </sheetView>
  </sheetViews>
  <sheetFormatPr defaultColWidth="8.8515625" defaultRowHeight="15"/>
  <cols>
    <col min="1" max="1" width="19.8515625" style="3" customWidth="1"/>
    <col min="2" max="2" width="13.28125" style="4" customWidth="1"/>
    <col min="3" max="3" width="14.57421875" style="4" customWidth="1"/>
    <col min="4" max="4" width="14.7109375" style="4" customWidth="1"/>
    <col min="5" max="5" width="12.421875" style="4" customWidth="1"/>
    <col min="6" max="6" width="13.28125" style="3" customWidth="1"/>
    <col min="7" max="7" width="14.57421875" style="3" customWidth="1"/>
    <col min="8" max="8" width="14.7109375" style="3" customWidth="1"/>
    <col min="9" max="9" width="12.421875" style="3" customWidth="1"/>
    <col min="10" max="10" width="13.28125" style="3" customWidth="1"/>
    <col min="11" max="11" width="18.57421875" style="3" customWidth="1"/>
    <col min="12" max="13" width="17.8515625" style="3" customWidth="1"/>
    <col min="14" max="16384" width="8.8515625" style="3" customWidth="1"/>
  </cols>
  <sheetData>
    <row r="1" ht="13.5" thickBot="1">
      <c r="A1" s="3" t="s">
        <v>32</v>
      </c>
    </row>
    <row r="2" spans="2:9" ht="40.5" customHeight="1" thickBot="1">
      <c r="B2" s="86" t="s">
        <v>38</v>
      </c>
      <c r="C2" s="87"/>
      <c r="D2" s="86" t="s">
        <v>39</v>
      </c>
      <c r="E2" s="88"/>
      <c r="F2" s="43"/>
      <c r="G2" s="43"/>
      <c r="H2" s="43"/>
      <c r="I2" s="43"/>
    </row>
    <row r="3" spans="1:5" ht="13.5" thickBot="1">
      <c r="A3" s="3" t="str">
        <f>"$000"</f>
        <v>$000</v>
      </c>
      <c r="B3" s="6" t="s">
        <v>17</v>
      </c>
      <c r="C3" s="47" t="s">
        <v>0</v>
      </c>
      <c r="D3" s="6" t="s">
        <v>17</v>
      </c>
      <c r="E3" s="5" t="s">
        <v>0</v>
      </c>
    </row>
    <row r="4" spans="1:5" ht="12.75">
      <c r="A4" s="7" t="s">
        <v>7</v>
      </c>
      <c r="B4" s="9">
        <f>'Sensitivity Results V1'!B4*(1+$B$33)^2</f>
        <v>5242987.753995662</v>
      </c>
      <c r="C4" s="48">
        <f>'Sensitivity Results V1'!C4*(1+$B$33)^2</f>
        <v>5298690.699345341</v>
      </c>
      <c r="D4" s="9">
        <f>'Sensitivity Results V1'!D4*(1+$B$33)^2</f>
        <v>5779426.663430481</v>
      </c>
      <c r="E4" s="8">
        <f>'Sensitivity Results V1'!E4*(1+$B$33)^2</f>
        <v>5834955.177347821</v>
      </c>
    </row>
    <row r="5" spans="1:5" ht="12.75">
      <c r="A5" s="12" t="s">
        <v>18</v>
      </c>
      <c r="B5" s="13">
        <f>'Sensitivity Results V1'!B5*(1+$B$33)^2</f>
        <v>5368134.377998142</v>
      </c>
      <c r="C5" s="49">
        <f>'Sensitivity Results V1'!C5*(1+$B$33)^2</f>
        <v>5393838.053541441</v>
      </c>
      <c r="D5" s="13">
        <f>'Sensitivity Results V1'!D5*(1+$B$33)^2</f>
        <v>5938405.937572282</v>
      </c>
      <c r="E5" s="16">
        <f>'Sensitivity Results V1'!E5*(1+$B$33)^2</f>
        <v>5980293.561093901</v>
      </c>
    </row>
    <row r="6" spans="1:5" ht="12.75">
      <c r="A6" s="12" t="s">
        <v>19</v>
      </c>
      <c r="B6" s="13">
        <f>'Sensitivity Results V1'!B6*(1+$B$33)^2</f>
        <v>5119295.312573901</v>
      </c>
      <c r="C6" s="49">
        <f>'Sensitivity Results V1'!C6*(1+$B$33)^2</f>
        <v>5105112.333922121</v>
      </c>
      <c r="D6" s="13">
        <f>'Sensitivity Results V1'!D6*(1+$B$33)^2</f>
        <v>5555347.464419002</v>
      </c>
      <c r="E6" s="16">
        <f>'Sensitivity Results V1'!E6*(1+$B$33)^2</f>
        <v>5535654.919212401</v>
      </c>
    </row>
    <row r="7" spans="1:5" ht="12.75">
      <c r="A7" s="12" t="s">
        <v>20</v>
      </c>
      <c r="B7" s="13">
        <f>'Sensitivity Results V1'!B7*(1+$B$33)^2</f>
        <v>5726680.830073501</v>
      </c>
      <c r="C7" s="49">
        <f>'Sensitivity Results V1'!C7*(1+$B$33)^2</f>
        <v>5782455.427392022</v>
      </c>
      <c r="D7" s="13">
        <f>'Sensitivity Results V1'!D7*(1+$B$33)^2</f>
        <v>6271684.499029581</v>
      </c>
      <c r="E7" s="16">
        <f>'Sensitivity Results V1'!E7*(1+$B$33)^2</f>
        <v>6326848.879990522</v>
      </c>
    </row>
    <row r="8" spans="1:5" ht="12.75">
      <c r="A8" s="12" t="s">
        <v>21</v>
      </c>
      <c r="B8" s="13">
        <f>'Sensitivity Results V1'!B8*(1+$B$33)^2</f>
        <v>8060780.715643362</v>
      </c>
      <c r="C8" s="49">
        <f>'Sensitivity Results V1'!C8*(1+$B$33)^2</f>
        <v>8220810.102246522</v>
      </c>
      <c r="D8" s="13">
        <f>'Sensitivity Results V1'!D8*(1+$B$33)^2</f>
        <v>8709148.810074562</v>
      </c>
      <c r="E8" s="16">
        <f>'Sensitivity Results V1'!E8*(1+$B$33)^2</f>
        <v>8882582.400651783</v>
      </c>
    </row>
    <row r="9" spans="1:5" ht="12.75">
      <c r="A9" s="12" t="s">
        <v>22</v>
      </c>
      <c r="B9" s="13">
        <f>'Sensitivity Results V1'!B9*(1+$B$33)^2</f>
        <v>4776067.699049801</v>
      </c>
      <c r="C9" s="49">
        <f>'Sensitivity Results V1'!C9*(1+$B$33)^2</f>
        <v>4798148.838988141</v>
      </c>
      <c r="D9" s="13">
        <f>'Sensitivity Results V1'!D9*(1+$B$33)^2</f>
        <v>5280634.990508881</v>
      </c>
      <c r="E9" s="16">
        <f>'Sensitivity Results V1'!E9*(1+$B$33)^2</f>
        <v>5307399.350115501</v>
      </c>
    </row>
    <row r="10" spans="1:5" ht="12.75">
      <c r="A10" s="12" t="s">
        <v>23</v>
      </c>
      <c r="B10" s="13">
        <f>'Sensitivity Results V1'!B10*(1+$B$33)^2</f>
        <v>5359693.541144301</v>
      </c>
      <c r="C10" s="49">
        <f>'Sensitivity Results V1'!C10*(1+$B$33)^2</f>
        <v>5418964.989466702</v>
      </c>
      <c r="D10" s="13">
        <f>'Sensitivity Results V1'!D10*(1+$B$33)^2</f>
        <v>5899846.606734402</v>
      </c>
      <c r="E10" s="16">
        <f>'Sensitivity Results V1'!E10*(1+$B$33)^2</f>
        <v>5959076.355960181</v>
      </c>
    </row>
    <row r="11" spans="1:5" ht="13.5" thickBot="1">
      <c r="A11" s="17" t="s">
        <v>24</v>
      </c>
      <c r="B11" s="44">
        <f>'Sensitivity Results V1'!B11*(1+$B$33)^2</f>
        <v>5317683.756888921</v>
      </c>
      <c r="C11" s="50">
        <f>'Sensitivity Results V1'!C11*(1+$B$33)^2</f>
        <v>5375734.772496161</v>
      </c>
      <c r="D11" s="44">
        <f>'Sensitivity Results V1'!D11*(1+$B$33)^2</f>
        <v>5856542.388550141</v>
      </c>
      <c r="E11" s="45">
        <f>'Sensitivity Results V1'!E11*(1+$B$33)^2</f>
        <v>5914527.037989521</v>
      </c>
    </row>
    <row r="12" spans="2:9" ht="12.75">
      <c r="B12" s="18"/>
      <c r="C12" s="18"/>
      <c r="D12" s="18"/>
      <c r="E12" s="18"/>
      <c r="F12" s="18"/>
      <c r="G12" s="18"/>
      <c r="H12" s="18"/>
      <c r="I12" s="18"/>
    </row>
    <row r="13" spans="2:9" ht="12.75">
      <c r="B13" s="18"/>
      <c r="C13" s="18"/>
      <c r="D13" s="18"/>
      <c r="E13" s="18"/>
      <c r="F13" s="18"/>
      <c r="G13" s="18"/>
      <c r="H13" s="18"/>
      <c r="I13" s="18"/>
    </row>
    <row r="14" spans="1:5" ht="13.5" thickBot="1">
      <c r="A14" s="3" t="s">
        <v>25</v>
      </c>
      <c r="B14" s="3"/>
      <c r="C14" s="3"/>
      <c r="D14" s="3"/>
      <c r="E14" s="3"/>
    </row>
    <row r="15" spans="2:9" ht="33" customHeight="1" thickBot="1">
      <c r="B15" s="89" t="str">
        <f>B2</f>
        <v>Expected Outlook 2020</v>
      </c>
      <c r="C15" s="90"/>
      <c r="D15" s="86" t="str">
        <f>D2</f>
        <v>Expected Outlook 2020 +150MW in 2020</v>
      </c>
      <c r="E15" s="88"/>
      <c r="F15" s="43"/>
      <c r="G15" s="43"/>
      <c r="H15" s="43"/>
      <c r="I15" s="43"/>
    </row>
    <row r="16" spans="1:9" ht="13.5" thickBot="1">
      <c r="A16" s="3" t="str">
        <f>"$000"</f>
        <v>$000</v>
      </c>
      <c r="B16" s="6" t="s">
        <v>17</v>
      </c>
      <c r="C16" s="47" t="s">
        <v>0</v>
      </c>
      <c r="D16" s="6" t="s">
        <v>17</v>
      </c>
      <c r="E16" s="5" t="s">
        <v>0</v>
      </c>
      <c r="H16" s="82" t="s">
        <v>33</v>
      </c>
      <c r="I16" s="83"/>
    </row>
    <row r="17" spans="1:9" ht="13.5" thickBot="1">
      <c r="A17" s="7" t="s">
        <v>7</v>
      </c>
      <c r="B17" s="30">
        <f aca="true" t="shared" si="0" ref="B17:B24">B4</f>
        <v>5242987.753995662</v>
      </c>
      <c r="C17" s="19">
        <f aca="true" t="shared" si="1" ref="C17:C24">C4-B4</f>
        <v>55702.94534967933</v>
      </c>
      <c r="D17" s="30">
        <f aca="true" t="shared" si="2" ref="D17:D24">D4</f>
        <v>5779426.663430481</v>
      </c>
      <c r="E17" s="21">
        <f aca="true" t="shared" si="3" ref="E17:E24">E4-D4</f>
        <v>55528.513917339966</v>
      </c>
      <c r="H17" s="24" t="s">
        <v>17</v>
      </c>
      <c r="I17" s="25" t="s">
        <v>0</v>
      </c>
    </row>
    <row r="18" spans="1:9" ht="13.5" thickBot="1">
      <c r="A18" s="12" t="s">
        <v>18</v>
      </c>
      <c r="B18" s="20">
        <f t="shared" si="0"/>
        <v>5368134.377998142</v>
      </c>
      <c r="C18" s="19">
        <f t="shared" si="1"/>
        <v>25703.675543299876</v>
      </c>
      <c r="D18" s="20">
        <f t="shared" si="2"/>
        <v>5938405.937572282</v>
      </c>
      <c r="E18" s="21">
        <f t="shared" si="3"/>
        <v>41887.62352161948</v>
      </c>
      <c r="G18" s="26" t="s">
        <v>7</v>
      </c>
      <c r="H18" s="27">
        <f aca="true" t="shared" si="4" ref="H18:I25">B17</f>
        <v>5242987.753995662</v>
      </c>
      <c r="I18" s="28">
        <f t="shared" si="4"/>
        <v>55702.94534967933</v>
      </c>
    </row>
    <row r="19" spans="1:9" ht="12.75">
      <c r="A19" s="12" t="s">
        <v>19</v>
      </c>
      <c r="B19" s="20">
        <f t="shared" si="0"/>
        <v>5119295.312573901</v>
      </c>
      <c r="C19" s="19">
        <f t="shared" si="1"/>
        <v>-14182.978651780635</v>
      </c>
      <c r="D19" s="20">
        <f t="shared" si="2"/>
        <v>5555347.464419002</v>
      </c>
      <c r="E19" s="21">
        <f t="shared" si="3"/>
        <v>-19692.5452066008</v>
      </c>
      <c r="G19" s="29" t="s">
        <v>9</v>
      </c>
      <c r="H19" s="30">
        <f t="shared" si="4"/>
        <v>5368134.377998142</v>
      </c>
      <c r="I19" s="21">
        <f t="shared" si="4"/>
        <v>25703.675543299876</v>
      </c>
    </row>
    <row r="20" spans="1:9" ht="12.75">
      <c r="A20" s="12" t="s">
        <v>20</v>
      </c>
      <c r="B20" s="20">
        <f t="shared" si="0"/>
        <v>5726680.830073501</v>
      </c>
      <c r="C20" s="19">
        <f t="shared" si="1"/>
        <v>55774.59731852077</v>
      </c>
      <c r="D20" s="20">
        <f t="shared" si="2"/>
        <v>6271684.499029581</v>
      </c>
      <c r="E20" s="21">
        <f t="shared" si="3"/>
        <v>55164.38096094038</v>
      </c>
      <c r="G20" s="12" t="s">
        <v>34</v>
      </c>
      <c r="H20" s="20">
        <f t="shared" si="4"/>
        <v>5119295.312573901</v>
      </c>
      <c r="I20" s="31">
        <f t="shared" si="4"/>
        <v>-14182.978651780635</v>
      </c>
    </row>
    <row r="21" spans="1:9" ht="12.75">
      <c r="A21" s="12" t="s">
        <v>21</v>
      </c>
      <c r="B21" s="20">
        <f t="shared" si="0"/>
        <v>8060780.715643362</v>
      </c>
      <c r="C21" s="19">
        <f t="shared" si="1"/>
        <v>160029.38660315983</v>
      </c>
      <c r="D21" s="20">
        <f t="shared" si="2"/>
        <v>8709148.810074562</v>
      </c>
      <c r="E21" s="21">
        <f t="shared" si="3"/>
        <v>173433.59057722054</v>
      </c>
      <c r="G21" s="12" t="s">
        <v>10</v>
      </c>
      <c r="H21" s="20">
        <f t="shared" si="4"/>
        <v>5726680.830073501</v>
      </c>
      <c r="I21" s="31">
        <f t="shared" si="4"/>
        <v>55774.59731852077</v>
      </c>
    </row>
    <row r="22" spans="1:9" ht="12.75">
      <c r="A22" s="12" t="s">
        <v>22</v>
      </c>
      <c r="B22" s="20">
        <f t="shared" si="0"/>
        <v>4776067.699049801</v>
      </c>
      <c r="C22" s="19">
        <f t="shared" si="1"/>
        <v>22081.139938340522</v>
      </c>
      <c r="D22" s="20">
        <f t="shared" si="2"/>
        <v>5280634.990508881</v>
      </c>
      <c r="E22" s="21">
        <f t="shared" si="3"/>
        <v>26764.359606619924</v>
      </c>
      <c r="G22" s="12" t="s">
        <v>11</v>
      </c>
      <c r="H22" s="20">
        <f t="shared" si="4"/>
        <v>8060780.715643362</v>
      </c>
      <c r="I22" s="31">
        <f t="shared" si="4"/>
        <v>160029.38660315983</v>
      </c>
    </row>
    <row r="23" spans="1:9" ht="12.75">
      <c r="A23" s="12" t="s">
        <v>23</v>
      </c>
      <c r="B23" s="20">
        <f t="shared" si="0"/>
        <v>5359693.541144301</v>
      </c>
      <c r="C23" s="19">
        <f t="shared" si="1"/>
        <v>59271.44832240045</v>
      </c>
      <c r="D23" s="20">
        <f t="shared" si="2"/>
        <v>5899846.606734402</v>
      </c>
      <c r="E23" s="21">
        <f t="shared" si="3"/>
        <v>59229.74922577944</v>
      </c>
      <c r="G23" s="12" t="s">
        <v>35</v>
      </c>
      <c r="H23" s="20">
        <f t="shared" si="4"/>
        <v>4776067.699049801</v>
      </c>
      <c r="I23" s="31">
        <f t="shared" si="4"/>
        <v>22081.139938340522</v>
      </c>
    </row>
    <row r="24" spans="1:9" ht="13.5" thickBot="1">
      <c r="A24" s="17" t="s">
        <v>24</v>
      </c>
      <c r="B24" s="32">
        <f t="shared" si="0"/>
        <v>5317683.756888921</v>
      </c>
      <c r="C24" s="51">
        <f t="shared" si="1"/>
        <v>58051.01560723968</v>
      </c>
      <c r="D24" s="32">
        <f t="shared" si="2"/>
        <v>5856542.388550141</v>
      </c>
      <c r="E24" s="46">
        <f t="shared" si="3"/>
        <v>57984.649439380504</v>
      </c>
      <c r="G24" s="12" t="s">
        <v>13</v>
      </c>
      <c r="H24" s="20">
        <f t="shared" si="4"/>
        <v>5359693.541144301</v>
      </c>
      <c r="I24" s="31">
        <f t="shared" si="4"/>
        <v>59271.44832240045</v>
      </c>
    </row>
    <row r="25" spans="7:9" ht="13.5" thickBot="1">
      <c r="G25" s="17" t="s">
        <v>12</v>
      </c>
      <c r="H25" s="32">
        <f t="shared" si="4"/>
        <v>5317683.756888921</v>
      </c>
      <c r="I25" s="33">
        <f t="shared" si="4"/>
        <v>58051.01560723968</v>
      </c>
    </row>
    <row r="26" ht="12.75">
      <c r="A26" s="3" t="s">
        <v>26</v>
      </c>
    </row>
    <row r="27" spans="1:2" ht="13.5" thickBot="1">
      <c r="A27" s="3" t="s">
        <v>27</v>
      </c>
      <c r="B27" s="22" t="s">
        <v>44</v>
      </c>
    </row>
    <row r="28" spans="1:9" ht="12.75">
      <c r="A28" s="3" t="s">
        <v>28</v>
      </c>
      <c r="B28" s="22" t="s">
        <v>45</v>
      </c>
      <c r="H28" s="84" t="s">
        <v>36</v>
      </c>
      <c r="I28" s="85"/>
    </row>
    <row r="29" spans="1:9" ht="13.5" thickBot="1">
      <c r="A29" s="3" t="s">
        <v>29</v>
      </c>
      <c r="B29" s="22" t="s">
        <v>46</v>
      </c>
      <c r="H29" s="34" t="s">
        <v>17</v>
      </c>
      <c r="I29" s="35" t="s">
        <v>0</v>
      </c>
    </row>
    <row r="30" spans="1:9" ht="13.5" thickBot="1">
      <c r="A30" s="3" t="s">
        <v>30</v>
      </c>
      <c r="B30" s="22" t="s">
        <v>47</v>
      </c>
      <c r="G30" s="26" t="s">
        <v>7</v>
      </c>
      <c r="H30" s="27">
        <f aca="true" t="shared" si="5" ref="H30:I37">D17</f>
        <v>5779426.663430481</v>
      </c>
      <c r="I30" s="28">
        <f t="shared" si="5"/>
        <v>55528.513917339966</v>
      </c>
    </row>
    <row r="31" spans="7:9" ht="12.75">
      <c r="G31" s="29" t="s">
        <v>9</v>
      </c>
      <c r="H31" s="36">
        <f t="shared" si="5"/>
        <v>5938405.937572282</v>
      </c>
      <c r="I31" s="37">
        <f t="shared" si="5"/>
        <v>41887.62352161948</v>
      </c>
    </row>
    <row r="32" spans="1:9" ht="12.75">
      <c r="A32" s="3" t="s">
        <v>31</v>
      </c>
      <c r="G32" s="12" t="s">
        <v>34</v>
      </c>
      <c r="H32" s="38">
        <f t="shared" si="5"/>
        <v>5555347.464419002</v>
      </c>
      <c r="I32" s="39">
        <f t="shared" si="5"/>
        <v>-19692.5452066008</v>
      </c>
    </row>
    <row r="33" spans="1:9" ht="12.75">
      <c r="A33" s="3" t="s">
        <v>37</v>
      </c>
      <c r="B33" s="42">
        <v>0.0838</v>
      </c>
      <c r="G33" s="12" t="s">
        <v>10</v>
      </c>
      <c r="H33" s="38">
        <f t="shared" si="5"/>
        <v>6271684.499029581</v>
      </c>
      <c r="I33" s="39">
        <f t="shared" si="5"/>
        <v>55164.38096094038</v>
      </c>
    </row>
    <row r="34" spans="7:9" ht="12.75">
      <c r="G34" s="12" t="s">
        <v>11</v>
      </c>
      <c r="H34" s="38">
        <f t="shared" si="5"/>
        <v>8709148.810074562</v>
      </c>
      <c r="I34" s="39">
        <f t="shared" si="5"/>
        <v>173433.59057722054</v>
      </c>
    </row>
    <row r="35" spans="7:9" ht="12.75">
      <c r="G35" s="12" t="s">
        <v>35</v>
      </c>
      <c r="H35" s="38">
        <f t="shared" si="5"/>
        <v>5280634.990508881</v>
      </c>
      <c r="I35" s="39">
        <f t="shared" si="5"/>
        <v>26764.359606619924</v>
      </c>
    </row>
    <row r="36" spans="7:9" ht="12.75">
      <c r="G36" s="12" t="s">
        <v>13</v>
      </c>
      <c r="H36" s="38">
        <f t="shared" si="5"/>
        <v>5899846.606734402</v>
      </c>
      <c r="I36" s="39">
        <f t="shared" si="5"/>
        <v>59229.74922577944</v>
      </c>
    </row>
    <row r="37" spans="7:9" ht="13.5" thickBot="1">
      <c r="G37" s="17" t="s">
        <v>12</v>
      </c>
      <c r="H37" s="40">
        <f t="shared" si="5"/>
        <v>5856542.388550141</v>
      </c>
      <c r="I37" s="41">
        <f t="shared" si="5"/>
        <v>57984.649439380504</v>
      </c>
    </row>
    <row r="43" ht="12.75">
      <c r="I43" s="23"/>
    </row>
    <row r="44" ht="12.75">
      <c r="I44" s="23"/>
    </row>
    <row r="45" ht="12.75">
      <c r="I45" s="23"/>
    </row>
  </sheetData>
  <sheetProtection/>
  <mergeCells count="6">
    <mergeCell ref="H16:I16"/>
    <mergeCell ref="H28:I28"/>
    <mergeCell ref="B2:C2"/>
    <mergeCell ref="D2:E2"/>
    <mergeCell ref="B15:C15"/>
    <mergeCell ref="D15:E15"/>
  </mergeCells>
  <printOptions/>
  <pageMargins left="0.17" right="0.17" top="1" bottom="1" header="0.51" footer="0.5"/>
  <pageSetup fitToHeight="1" fitToWidth="1" horizontalDpi="600" verticalDpi="600" orientation="landscape" paperSize="5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tabSelected="1" zoomScale="90" zoomScaleNormal="90" zoomScalePageLayoutView="0" workbookViewId="0" topLeftCell="A1">
      <selection activeCell="F32" sqref="F32"/>
    </sheetView>
  </sheetViews>
  <sheetFormatPr defaultColWidth="8.8515625" defaultRowHeight="15"/>
  <cols>
    <col min="1" max="1" width="19.8515625" style="3" customWidth="1"/>
    <col min="2" max="2" width="13.28125" style="4" customWidth="1"/>
    <col min="3" max="3" width="14.57421875" style="4" customWidth="1"/>
    <col min="4" max="4" width="14.7109375" style="4" customWidth="1"/>
    <col min="5" max="5" width="12.421875" style="4" customWidth="1"/>
    <col min="6" max="6" width="13.28125" style="3" customWidth="1"/>
    <col min="7" max="7" width="14.57421875" style="3" customWidth="1"/>
    <col min="8" max="8" width="14.7109375" style="3" customWidth="1"/>
    <col min="9" max="9" width="12.421875" style="3" customWidth="1"/>
    <col min="10" max="10" width="13.28125" style="3" customWidth="1"/>
    <col min="11" max="11" width="14.57421875" style="3" customWidth="1"/>
    <col min="12" max="12" width="14.7109375" style="3" customWidth="1"/>
    <col min="13" max="13" width="14.00390625" style="3" customWidth="1"/>
    <col min="14" max="16384" width="8.8515625" style="3" customWidth="1"/>
  </cols>
  <sheetData>
    <row r="1" ht="13.5" thickBot="1">
      <c r="A1" s="3" t="s">
        <v>16</v>
      </c>
    </row>
    <row r="2" spans="2:9" ht="35.25" customHeight="1" thickBot="1">
      <c r="B2" s="89" t="str">
        <f>'Sensitivity Results V1-2011$'!B2:C2</f>
        <v>Expected Outlook 2020</v>
      </c>
      <c r="C2" s="91"/>
      <c r="D2" s="87" t="str">
        <f>'Sensitivity Results V1-2011$'!D2:E2</f>
        <v>Expected Outlook 2020 +150MW in 2020</v>
      </c>
      <c r="E2" s="88"/>
      <c r="F2" s="43"/>
      <c r="G2" s="43"/>
      <c r="H2" s="43"/>
      <c r="I2" s="43"/>
    </row>
    <row r="3" spans="1:5" ht="13.5" thickBot="1">
      <c r="A3" s="3" t="str">
        <f>"$000"</f>
        <v>$000</v>
      </c>
      <c r="B3" s="6" t="s">
        <v>17</v>
      </c>
      <c r="C3" s="47" t="s">
        <v>0</v>
      </c>
      <c r="D3" s="6" t="s">
        <v>17</v>
      </c>
      <c r="E3" s="5" t="s">
        <v>0</v>
      </c>
    </row>
    <row r="4" spans="1:5" ht="12.75">
      <c r="A4" s="7" t="s">
        <v>7</v>
      </c>
      <c r="B4" s="11">
        <v>4463551.5</v>
      </c>
      <c r="C4" s="54">
        <v>4510973.5</v>
      </c>
      <c r="D4" s="11">
        <v>4920242</v>
      </c>
      <c r="E4" s="10">
        <v>4967515.5</v>
      </c>
    </row>
    <row r="5" spans="1:5" ht="12.75">
      <c r="A5" s="12" t="s">
        <v>18</v>
      </c>
      <c r="B5" s="11">
        <v>4570093.5</v>
      </c>
      <c r="C5" s="55">
        <v>4591976</v>
      </c>
      <c r="D5" s="15">
        <v>5055587</v>
      </c>
      <c r="E5" s="14">
        <v>5091247.5</v>
      </c>
    </row>
    <row r="6" spans="1:5" ht="12.75">
      <c r="A6" s="12" t="s">
        <v>19</v>
      </c>
      <c r="B6" s="15">
        <v>4358247.5</v>
      </c>
      <c r="C6" s="55">
        <v>4346173</v>
      </c>
      <c r="D6" s="15">
        <v>4729475</v>
      </c>
      <c r="E6" s="14">
        <v>4712710</v>
      </c>
    </row>
    <row r="7" spans="1:5" ht="12.75">
      <c r="A7" s="12" t="s">
        <v>20</v>
      </c>
      <c r="B7" s="15">
        <v>4875337.5</v>
      </c>
      <c r="C7" s="55">
        <v>4922820.5</v>
      </c>
      <c r="D7" s="15">
        <v>5339319.5</v>
      </c>
      <c r="E7" s="14">
        <v>5386283</v>
      </c>
    </row>
    <row r="8" spans="1:5" ht="12.75">
      <c r="A8" s="12" t="s">
        <v>21</v>
      </c>
      <c r="B8" s="15">
        <v>6862444</v>
      </c>
      <c r="C8" s="55">
        <v>6998683</v>
      </c>
      <c r="D8" s="15">
        <v>7414424</v>
      </c>
      <c r="E8" s="14">
        <v>7562074.5</v>
      </c>
    </row>
    <row r="9" spans="1:5" ht="12.75">
      <c r="A9" s="12" t="s">
        <v>22</v>
      </c>
      <c r="B9" s="15">
        <v>4066045</v>
      </c>
      <c r="C9" s="55">
        <v>4084843.5</v>
      </c>
      <c r="D9" s="15">
        <v>4495602</v>
      </c>
      <c r="E9" s="14">
        <v>4518387.5</v>
      </c>
    </row>
    <row r="10" spans="1:5" ht="12.75">
      <c r="A10" s="12" t="s">
        <v>23</v>
      </c>
      <c r="B10" s="15">
        <v>4562907.5</v>
      </c>
      <c r="C10" s="55">
        <v>4613367.5</v>
      </c>
      <c r="D10" s="15">
        <v>5022760</v>
      </c>
      <c r="E10" s="14">
        <v>5073184.5</v>
      </c>
    </row>
    <row r="11" spans="1:5" ht="13.5" thickBot="1">
      <c r="A11" s="17" t="s">
        <v>24</v>
      </c>
      <c r="B11" s="52">
        <v>4527143</v>
      </c>
      <c r="C11" s="56">
        <v>4576564</v>
      </c>
      <c r="D11" s="52">
        <v>4985893.5</v>
      </c>
      <c r="E11" s="53">
        <v>5035258</v>
      </c>
    </row>
    <row r="12" spans="2:9" ht="12.75">
      <c r="B12" s="18"/>
      <c r="C12" s="18"/>
      <c r="D12" s="18"/>
      <c r="E12" s="18"/>
      <c r="F12" s="18"/>
      <c r="G12" s="18"/>
      <c r="H12" s="18"/>
      <c r="I12" s="18"/>
    </row>
    <row r="13" spans="2:9" ht="12.75">
      <c r="B13" s="18"/>
      <c r="C13" s="18"/>
      <c r="D13" s="18"/>
      <c r="E13" s="18"/>
      <c r="F13" s="18"/>
      <c r="G13" s="18"/>
      <c r="H13" s="18"/>
      <c r="I13" s="18"/>
    </row>
    <row r="14" spans="1:5" ht="13.5" thickBot="1">
      <c r="A14" s="3" t="s">
        <v>25</v>
      </c>
      <c r="B14" s="3"/>
      <c r="C14" s="3"/>
      <c r="D14" s="3"/>
      <c r="E14" s="3"/>
    </row>
    <row r="15" spans="2:9" ht="30" customHeight="1" thickBot="1">
      <c r="B15" s="89" t="str">
        <f>B2</f>
        <v>Expected Outlook 2020</v>
      </c>
      <c r="C15" s="91"/>
      <c r="D15" s="86" t="str">
        <f>D2</f>
        <v>Expected Outlook 2020 +150MW in 2020</v>
      </c>
      <c r="E15" s="88"/>
      <c r="F15" s="43"/>
      <c r="G15" s="43"/>
      <c r="H15" s="43"/>
      <c r="I15" s="43"/>
    </row>
    <row r="16" spans="1:5" ht="13.5" thickBot="1">
      <c r="A16" s="3" t="str">
        <f>"$000"</f>
        <v>$000</v>
      </c>
      <c r="B16" s="6" t="s">
        <v>17</v>
      </c>
      <c r="C16" s="5" t="s">
        <v>0</v>
      </c>
      <c r="D16" s="6" t="s">
        <v>17</v>
      </c>
      <c r="E16" s="5" t="s">
        <v>0</v>
      </c>
    </row>
    <row r="17" spans="1:5" ht="12.75">
      <c r="A17" s="7" t="s">
        <v>7</v>
      </c>
      <c r="B17" s="30">
        <f aca="true" t="shared" si="0" ref="B17:B24">B4</f>
        <v>4463551.5</v>
      </c>
      <c r="C17" s="21">
        <f aca="true" t="shared" si="1" ref="C17:C24">C4-B4</f>
        <v>47422</v>
      </c>
      <c r="D17" s="30">
        <f aca="true" t="shared" si="2" ref="D17:D24">D4</f>
        <v>4920242</v>
      </c>
      <c r="E17" s="21">
        <f aca="true" t="shared" si="3" ref="E17:E24">E4-D4</f>
        <v>47273.5</v>
      </c>
    </row>
    <row r="18" spans="1:5" ht="12.75">
      <c r="A18" s="12" t="s">
        <v>18</v>
      </c>
      <c r="B18" s="20">
        <f t="shared" si="0"/>
        <v>4570093.5</v>
      </c>
      <c r="C18" s="21">
        <f t="shared" si="1"/>
        <v>21882.5</v>
      </c>
      <c r="D18" s="20">
        <f t="shared" si="2"/>
        <v>5055587</v>
      </c>
      <c r="E18" s="21">
        <f t="shared" si="3"/>
        <v>35660.5</v>
      </c>
    </row>
    <row r="19" spans="1:5" ht="12.75">
      <c r="A19" s="12" t="s">
        <v>19</v>
      </c>
      <c r="B19" s="20">
        <f t="shared" si="0"/>
        <v>4358247.5</v>
      </c>
      <c r="C19" s="21">
        <f t="shared" si="1"/>
        <v>-12074.5</v>
      </c>
      <c r="D19" s="20">
        <f t="shared" si="2"/>
        <v>4729475</v>
      </c>
      <c r="E19" s="21">
        <f t="shared" si="3"/>
        <v>-16765</v>
      </c>
    </row>
    <row r="20" spans="1:5" ht="12.75">
      <c r="A20" s="12" t="s">
        <v>20</v>
      </c>
      <c r="B20" s="20">
        <f t="shared" si="0"/>
        <v>4875337.5</v>
      </c>
      <c r="C20" s="21">
        <f t="shared" si="1"/>
        <v>47483</v>
      </c>
      <c r="D20" s="20">
        <f t="shared" si="2"/>
        <v>5339319.5</v>
      </c>
      <c r="E20" s="21">
        <f t="shared" si="3"/>
        <v>46963.5</v>
      </c>
    </row>
    <row r="21" spans="1:5" ht="12.75">
      <c r="A21" s="12" t="s">
        <v>21</v>
      </c>
      <c r="B21" s="20">
        <f t="shared" si="0"/>
        <v>6862444</v>
      </c>
      <c r="C21" s="21">
        <f t="shared" si="1"/>
        <v>136239</v>
      </c>
      <c r="D21" s="20">
        <f t="shared" si="2"/>
        <v>7414424</v>
      </c>
      <c r="E21" s="21">
        <f t="shared" si="3"/>
        <v>147650.5</v>
      </c>
    </row>
    <row r="22" spans="1:5" ht="12.75">
      <c r="A22" s="12" t="s">
        <v>22</v>
      </c>
      <c r="B22" s="20">
        <f t="shared" si="0"/>
        <v>4066045</v>
      </c>
      <c r="C22" s="21">
        <f t="shared" si="1"/>
        <v>18798.5</v>
      </c>
      <c r="D22" s="20">
        <f t="shared" si="2"/>
        <v>4495602</v>
      </c>
      <c r="E22" s="21">
        <f t="shared" si="3"/>
        <v>22785.5</v>
      </c>
    </row>
    <row r="23" spans="1:5" ht="12.75">
      <c r="A23" s="12" t="s">
        <v>23</v>
      </c>
      <c r="B23" s="20">
        <f t="shared" si="0"/>
        <v>4562907.5</v>
      </c>
      <c r="C23" s="21">
        <f t="shared" si="1"/>
        <v>50460</v>
      </c>
      <c r="D23" s="20">
        <f t="shared" si="2"/>
        <v>5022760</v>
      </c>
      <c r="E23" s="21">
        <f t="shared" si="3"/>
        <v>50424.5</v>
      </c>
    </row>
    <row r="24" spans="1:5" ht="13.5" thickBot="1">
      <c r="A24" s="17" t="s">
        <v>24</v>
      </c>
      <c r="B24" s="32">
        <f t="shared" si="0"/>
        <v>4527143</v>
      </c>
      <c r="C24" s="46">
        <f t="shared" si="1"/>
        <v>49421</v>
      </c>
      <c r="D24" s="32">
        <f t="shared" si="2"/>
        <v>4985893.5</v>
      </c>
      <c r="E24" s="46">
        <f t="shared" si="3"/>
        <v>49364.5</v>
      </c>
    </row>
    <row r="26" ht="12.75">
      <c r="A26" s="3" t="s">
        <v>26</v>
      </c>
    </row>
    <row r="27" spans="1:2" ht="12.75">
      <c r="A27" s="3" t="s">
        <v>27</v>
      </c>
      <c r="B27" s="22" t="s">
        <v>44</v>
      </c>
    </row>
    <row r="28" spans="1:2" ht="12.75">
      <c r="A28" s="3" t="s">
        <v>28</v>
      </c>
      <c r="B28" s="22" t="s">
        <v>45</v>
      </c>
    </row>
    <row r="29" spans="1:2" ht="12.75">
      <c r="A29" s="3" t="s">
        <v>29</v>
      </c>
      <c r="B29" s="22" t="s">
        <v>46</v>
      </c>
    </row>
    <row r="30" spans="1:2" ht="12.75">
      <c r="A30" s="3" t="s">
        <v>30</v>
      </c>
      <c r="B30" s="22" t="s">
        <v>47</v>
      </c>
    </row>
    <row r="32" ht="12.75">
      <c r="A32" s="3" t="s">
        <v>31</v>
      </c>
    </row>
    <row r="42" ht="12.75">
      <c r="I42" s="23"/>
    </row>
    <row r="43" ht="12.75">
      <c r="I43" s="23"/>
    </row>
    <row r="44" ht="12.75">
      <c r="I44" s="23"/>
    </row>
  </sheetData>
  <sheetProtection/>
  <mergeCells count="4">
    <mergeCell ref="B15:C15"/>
    <mergeCell ref="D15:E15"/>
    <mergeCell ref="B2:C2"/>
    <mergeCell ref="D2:E2"/>
  </mergeCells>
  <printOptions/>
  <pageMargins left="0.17" right="0.17" top="1" bottom="1" header="0.51" footer="0.5"/>
  <pageSetup fitToHeight="1" fitToWidth="1" horizontalDpi="600" verticalDpi="600" orientation="landscape" paperSize="5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Palmer (MP)</dc:creator>
  <cp:keywords/>
  <dc:description/>
  <cp:lastModifiedBy>Terri Bagwell</cp:lastModifiedBy>
  <dcterms:created xsi:type="dcterms:W3CDTF">2014-08-25T17:34:08Z</dcterms:created>
  <dcterms:modified xsi:type="dcterms:W3CDTF">2014-09-02T17:04:53Z</dcterms:modified>
  <cp:category/>
  <cp:version/>
  <cp:contentType/>
  <cp:contentStatus/>
</cp:coreProperties>
</file>